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Tercer trimestre\Cuadros Excel\"/>
    </mc:Choice>
  </mc:AlternateContent>
  <bookViews>
    <workbookView xWindow="0" yWindow="0" windowWidth="21600" windowHeight="9735" tabRatio="831"/>
  </bookViews>
  <sheets>
    <sheet name="Cuadro 10 RCN" sheetId="56" r:id="rId1"/>
  </sheets>
  <definedNames>
    <definedName name="_xlnm.Print_Area" localSheetId="0">'Cuadro 10 RCN'!$A$1:$E$112</definedName>
    <definedName name="_xlnm.Print_Titles" localSheetId="0">'Cuadro 10 RCN'!$9:$14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4" i="56" l="1"/>
  <c r="D104" i="56"/>
  <c r="E103" i="56"/>
  <c r="D103" i="56"/>
  <c r="E102" i="56"/>
  <c r="D102" i="56"/>
  <c r="E101" i="56"/>
  <c r="D101" i="56"/>
  <c r="E100" i="56"/>
  <c r="D100" i="56"/>
  <c r="C99" i="56"/>
  <c r="D99" i="56" s="1"/>
  <c r="B99" i="56"/>
  <c r="E99" i="56" s="1"/>
  <c r="E98" i="56"/>
  <c r="D98" i="56"/>
  <c r="E97" i="56"/>
  <c r="D97" i="56"/>
  <c r="E96" i="56"/>
  <c r="D96" i="56"/>
  <c r="E95" i="56"/>
  <c r="D95" i="56"/>
  <c r="C94" i="56"/>
  <c r="D94" i="56" s="1"/>
  <c r="B94" i="56"/>
  <c r="E94" i="56" s="1"/>
  <c r="C93" i="56"/>
  <c r="D93" i="56" s="1"/>
  <c r="B93" i="56"/>
  <c r="E93" i="56" s="1"/>
  <c r="E92" i="56"/>
  <c r="D92" i="56"/>
  <c r="E91" i="56"/>
  <c r="D91" i="56"/>
  <c r="C90" i="56"/>
  <c r="D90" i="56" s="1"/>
  <c r="B90" i="56"/>
  <c r="E90" i="56" s="1"/>
  <c r="E89" i="56"/>
  <c r="D89" i="56"/>
  <c r="E88" i="56"/>
  <c r="D88" i="56"/>
  <c r="E87" i="56"/>
  <c r="D87" i="56"/>
  <c r="E86" i="56"/>
  <c r="D86" i="56"/>
  <c r="C86" i="56"/>
  <c r="B86" i="56"/>
  <c r="E85" i="56"/>
  <c r="D85" i="56"/>
  <c r="E84" i="56"/>
  <c r="D84" i="56"/>
  <c r="E83" i="56"/>
  <c r="D83" i="56"/>
  <c r="E82" i="56"/>
  <c r="D82" i="56"/>
  <c r="C82" i="56"/>
  <c r="C81" i="56" s="1"/>
  <c r="B82" i="56"/>
  <c r="B81" i="56" s="1"/>
  <c r="E79" i="56"/>
  <c r="D79" i="56"/>
  <c r="E77" i="56"/>
  <c r="D77" i="56"/>
  <c r="E76" i="56"/>
  <c r="D76" i="56"/>
  <c r="E75" i="56"/>
  <c r="D75" i="56"/>
  <c r="E74" i="56"/>
  <c r="D74" i="56"/>
  <c r="E73" i="56"/>
  <c r="D73" i="56"/>
  <c r="C73" i="56"/>
  <c r="B73" i="56"/>
  <c r="E72" i="56"/>
  <c r="D72" i="56"/>
  <c r="E71" i="56"/>
  <c r="D71" i="56"/>
  <c r="E70" i="56"/>
  <c r="D70" i="56"/>
  <c r="E69" i="56"/>
  <c r="D69" i="56"/>
  <c r="C69" i="56"/>
  <c r="C67" i="56" s="1"/>
  <c r="D67" i="56" s="1"/>
  <c r="B69" i="56"/>
  <c r="E68" i="56"/>
  <c r="D68" i="56"/>
  <c r="B67" i="56"/>
  <c r="E67" i="56" s="1"/>
  <c r="E66" i="56"/>
  <c r="D66" i="56"/>
  <c r="E65" i="56"/>
  <c r="D65" i="56"/>
  <c r="E64" i="56"/>
  <c r="D64" i="56"/>
  <c r="C63" i="56"/>
  <c r="D63" i="56" s="1"/>
  <c r="B63" i="56"/>
  <c r="E63" i="56" s="1"/>
  <c r="E62" i="56"/>
  <c r="D62" i="56"/>
  <c r="C61" i="56"/>
  <c r="C60" i="56" s="1"/>
  <c r="B61" i="56"/>
  <c r="B60" i="56" s="1"/>
  <c r="E60" i="56" s="1"/>
  <c r="E59" i="56"/>
  <c r="D59" i="56"/>
  <c r="E58" i="56"/>
  <c r="D58" i="56"/>
  <c r="E57" i="56"/>
  <c r="D57" i="56"/>
  <c r="E56" i="56"/>
  <c r="D56" i="56"/>
  <c r="E55" i="56"/>
  <c r="D55" i="56"/>
  <c r="E54" i="56"/>
  <c r="D54" i="56"/>
  <c r="E53" i="56"/>
  <c r="D53" i="56"/>
  <c r="E52" i="56"/>
  <c r="D52" i="56"/>
  <c r="E51" i="56"/>
  <c r="D51" i="56"/>
  <c r="E50" i="56"/>
  <c r="D50" i="56"/>
  <c r="E49" i="56"/>
  <c r="D49" i="56"/>
  <c r="C48" i="56"/>
  <c r="D48" i="56" s="1"/>
  <c r="B48" i="56"/>
  <c r="E48" i="56" s="1"/>
  <c r="E47" i="56"/>
  <c r="D47" i="56"/>
  <c r="E46" i="56"/>
  <c r="D46" i="56"/>
  <c r="E45" i="56"/>
  <c r="D45" i="56"/>
  <c r="E44" i="56"/>
  <c r="D44" i="56"/>
  <c r="E43" i="56"/>
  <c r="D43" i="56"/>
  <c r="E42" i="56"/>
  <c r="D42" i="56"/>
  <c r="E41" i="56"/>
  <c r="D41" i="56"/>
  <c r="E40" i="56"/>
  <c r="D40" i="56"/>
  <c r="E39" i="56"/>
  <c r="D39" i="56"/>
  <c r="E38" i="56"/>
  <c r="D38" i="56"/>
  <c r="E37" i="56"/>
  <c r="D37" i="56"/>
  <c r="C36" i="56"/>
  <c r="D36" i="56" s="1"/>
  <c r="B36" i="56"/>
  <c r="E36" i="56" s="1"/>
  <c r="C35" i="56"/>
  <c r="D35" i="56" s="1"/>
  <c r="B35" i="56"/>
  <c r="E35" i="56" s="1"/>
  <c r="E34" i="56"/>
  <c r="D34" i="56"/>
  <c r="E33" i="56"/>
  <c r="D33" i="56"/>
  <c r="E32" i="56"/>
  <c r="D32" i="56"/>
  <c r="E31" i="56"/>
  <c r="D31" i="56"/>
  <c r="C30" i="56"/>
  <c r="C23" i="56" s="1"/>
  <c r="B30" i="56"/>
  <c r="B23" i="56" s="1"/>
  <c r="E29" i="56"/>
  <c r="D29" i="56"/>
  <c r="E28" i="56"/>
  <c r="D28" i="56"/>
  <c r="E27" i="56"/>
  <c r="D27" i="56"/>
  <c r="E26" i="56"/>
  <c r="D26" i="56"/>
  <c r="C25" i="56"/>
  <c r="C24" i="56" s="1"/>
  <c r="B25" i="56"/>
  <c r="B24" i="56" s="1"/>
  <c r="E24" i="56" s="1"/>
  <c r="C22" i="56"/>
  <c r="C21" i="56" s="1"/>
  <c r="C19" i="56"/>
  <c r="C16" i="56"/>
  <c r="E23" i="56" l="1"/>
  <c r="B20" i="56"/>
  <c r="D23" i="56"/>
  <c r="C20" i="56"/>
  <c r="D60" i="56"/>
  <c r="D24" i="56"/>
  <c r="E81" i="56"/>
  <c r="B80" i="56"/>
  <c r="D81" i="56"/>
  <c r="C80" i="56"/>
  <c r="D25" i="56"/>
  <c r="D30" i="56"/>
  <c r="D61" i="56"/>
  <c r="E25" i="56"/>
  <c r="E30" i="56"/>
  <c r="E61" i="56"/>
  <c r="B22" i="56"/>
  <c r="B21" i="56" l="1"/>
  <c r="B19" i="56"/>
  <c r="E22" i="56"/>
  <c r="B78" i="56"/>
  <c r="E80" i="56"/>
  <c r="D20" i="56"/>
  <c r="C17" i="56"/>
  <c r="D22" i="56"/>
  <c r="E20" i="56"/>
  <c r="B17" i="56"/>
  <c r="C18" i="56"/>
  <c r="C78" i="56"/>
  <c r="D78" i="56" s="1"/>
  <c r="D80" i="56"/>
  <c r="E17" i="56" l="1"/>
  <c r="D17" i="56"/>
  <c r="C15" i="56"/>
  <c r="E78" i="56"/>
  <c r="B18" i="56"/>
  <c r="E18" i="56" s="1"/>
  <c r="B16" i="56"/>
  <c r="E19" i="56"/>
  <c r="D19" i="56"/>
  <c r="E21" i="56"/>
  <c r="D21" i="56"/>
  <c r="B15" i="56" l="1"/>
  <c r="E16" i="56"/>
  <c r="D16" i="56"/>
  <c r="D15" i="56"/>
  <c r="C105" i="56"/>
  <c r="D18" i="56"/>
  <c r="E15" i="56" l="1"/>
  <c r="B105" i="56"/>
  <c r="E105" i="56" s="1"/>
  <c r="D105" i="56" l="1"/>
</calcChain>
</file>

<file path=xl/sharedStrings.xml><?xml version="1.0" encoding="utf-8"?>
<sst xmlns="http://schemas.openxmlformats.org/spreadsheetml/2006/main" count="117" uniqueCount="95">
  <si>
    <t>Cuadro 10. RESUMEN DE LOS COMPONENTES NORMALIZADOS DE LA BALANZA DE PAGOS</t>
  </si>
  <si>
    <t>Y VARIACIÓN ABSOLUTA Y PORCENTUAL</t>
  </si>
  <si>
    <t>Resumen de los componentes normalizados</t>
  </si>
  <si>
    <t>Variación</t>
  </si>
  <si>
    <t>Absoluta</t>
  </si>
  <si>
    <t>Porcentual</t>
  </si>
  <si>
    <t>Partida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</si>
  <si>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</si>
  <si>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</si>
  <si>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</si>
  <si>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</si>
  <si>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</si>
  <si>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</si>
  <si>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</si>
  <si>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Bienes, servicios y renta (netos)</t>
  </si>
  <si>
    <t xml:space="preserve">      Exportación de bienes, servicios y renta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</si>
  <si>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</si>
  <si>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</si>
  <si>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</si>
  <si>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</si>
  <si>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</si>
  <si>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</si>
  <si>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</si>
  <si>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</si>
  <si>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</si>
  <si>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</si>
  <si>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</si>
  <si>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</si>
  <si>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</si>
  <si>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</si>
  <si>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</si>
  <si>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</si>
  <si>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</si>
  <si>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</si>
  <si>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</si>
  <si>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</si>
  <si>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</si>
  <si>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</si>
  <si>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</si>
  <si>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</si>
  <si>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</si>
  <si>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</si>
  <si>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</si>
  <si>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</si>
  <si>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</si>
  <si>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</si>
  <si>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</si>
  <si>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</si>
  <si>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</si>
  <si>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          2.  Renta de la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</si>
  <si>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</si>
  <si>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</si>
  <si>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</si>
  <si>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</si>
  <si>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</si>
  <si>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</si>
  <si>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</si>
  <si>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</si>
  <si>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</si>
  <si>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</si>
  <si>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</si>
  <si>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</si>
  <si>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</si>
  <si>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2.  Inversión de cartera</t>
  </si>
  <si>
    <t xml:space="preserve">             3.  Otra inversión</t>
  </si>
  <si>
    <t xml:space="preserve">                   3.2  Pasivos</t>
  </si>
  <si>
    <t xml:space="preserve">             4.  Activos de reserva</t>
  </si>
  <si>
    <t>(En millones de balboas)</t>
  </si>
  <si>
    <t>0.0 Cuando la cantidad es menor a la unidad o fracción decimal adoptada, para la expresión del dato.</t>
  </si>
  <si>
    <t xml:space="preserve">                1.  Mercancías generales</t>
  </si>
  <si>
    <t xml:space="preserve">                       1.1.3  Otro capital</t>
  </si>
  <si>
    <t xml:space="preserve">                       1.1.2  Utilidades reinvertidas</t>
  </si>
  <si>
    <t xml:space="preserve">                       1.2.2  Utilidades reinvertidas</t>
  </si>
  <si>
    <t xml:space="preserve">                       1.2.3  Otro capital</t>
  </si>
  <si>
    <t xml:space="preserve">                  2.1  Activos</t>
  </si>
  <si>
    <t xml:space="preserve">                  2.2  Pasivos</t>
  </si>
  <si>
    <t xml:space="preserve">                  3.1  Activos</t>
  </si>
  <si>
    <t xml:space="preserve">                         3.1.1  Créditos comerciales</t>
  </si>
  <si>
    <t xml:space="preserve">                         3.1.2  Préstamos</t>
  </si>
  <si>
    <t xml:space="preserve">                         3.1.3  Moneda y depósitos</t>
  </si>
  <si>
    <t xml:space="preserve">                         3.1.4  Otros activos</t>
  </si>
  <si>
    <t xml:space="preserve">                         3.2.1  Créditos comerciales</t>
  </si>
  <si>
    <t xml:space="preserve">                         3.2.2  Préstamos</t>
  </si>
  <si>
    <t xml:space="preserve">                         3.2.3  Moneda y depósitos</t>
  </si>
  <si>
    <t xml:space="preserve">                         3.2.4  Otros pasivos</t>
  </si>
  <si>
    <t>III.   Errores y omisiones netos</t>
  </si>
  <si>
    <t>2024 (P)</t>
  </si>
  <si>
    <t>2025 (E)</t>
  </si>
  <si>
    <t>2025-24 (E)</t>
  </si>
  <si>
    <t>2024-25 (E)</t>
  </si>
  <si>
    <t>NOTA: De existir diferencia entre el total y los parciales, se debe al redondeo.</t>
  </si>
  <si>
    <t>DE PANAMÁ, SEGÚN PARTIDA: ENERO A SEPTIEMBRE 2024-25</t>
  </si>
  <si>
    <t>Enero a</t>
  </si>
  <si>
    <t>septiembre</t>
  </si>
  <si>
    <t>Enero 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</si>
</sst>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NumberFormat="1" applyFont="1" applyFill="1" applyBorder="1" applyAlignment="1" applyProtection="1">
      <alignment horizontal="left"/>
    </xf>
    <xf numFmtId="164" fontId="1" fillId="3" borderId="3" xfId="0" applyNumberFormat="1" applyFont="1" applyFill="1" applyBorder="1" applyAlignment="1" applyProtection="1">
      <alignment horizontal="right"/>
    </xf>
    <xf numFmtId="164" fontId="2" fillId="3" borderId="3" xfId="0" applyNumberFormat="1" applyFont="1" applyFill="1" applyBorder="1" applyAlignment="1" applyProtection="1">
      <alignment horizontal="right"/>
    </xf>
    <xf numFmtId="0" fontId="1" fillId="2" borderId="1" xfId="0" quotePrefix="1" applyNumberFormat="1" applyFont="1" applyFill="1" applyBorder="1" applyAlignment="1" applyProtection="1">
      <alignment horizontal="left"/>
    </xf>
    <xf numFmtId="164" fontId="3" fillId="3" borderId="3" xfId="0" applyNumberFormat="1" applyFont="1" applyFill="1" applyBorder="1" applyAlignment="1" applyProtection="1">
      <alignment horizontal="right"/>
    </xf>
    <xf numFmtId="0" fontId="1" fillId="2" borderId="0" xfId="0" applyNumberFormat="1" applyFont="1" applyFill="1"/>
    <xf numFmtId="0" fontId="1" fillId="0" borderId="0" xfId="0" applyNumberFormat="1" applyFont="1" applyBorder="1" applyAlignment="1"/>
    <xf numFmtId="0" fontId="1" fillId="2" borderId="4" xfId="0" applyNumberFormat="1" applyFont="1" applyFill="1" applyBorder="1" applyAlignment="1" applyProtection="1">
      <alignment horizontal="left"/>
    </xf>
    <xf numFmtId="0" fontId="1" fillId="2" borderId="5" xfId="0" applyNumberFormat="1" applyFont="1" applyFill="1" applyBorder="1"/>
    <xf numFmtId="0" fontId="1" fillId="2" borderId="6" xfId="0" applyNumberFormat="1" applyFont="1" applyFill="1" applyBorder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1" fillId="0" borderId="0" xfId="0" applyNumberFormat="1" applyFont="1" applyFill="1"/>
    <xf numFmtId="0" fontId="1" fillId="0" borderId="0" xfId="0" applyNumberFormat="1" applyFont="1"/>
    <xf numFmtId="0" fontId="4" fillId="4" borderId="7" xfId="0" applyNumberFormat="1" applyFont="1" applyFill="1" applyBorder="1" applyAlignment="1">
      <alignment vertical="center"/>
    </xf>
    <xf numFmtId="0" fontId="4" fillId="4" borderId="11" xfId="0" applyNumberFormat="1" applyFont="1" applyFill="1" applyBorder="1" applyAlignment="1">
      <alignment vertical="center"/>
    </xf>
    <xf numFmtId="0" fontId="4" fillId="4" borderId="14" xfId="0" applyNumberFormat="1" applyFont="1" applyFill="1" applyBorder="1" applyAlignment="1">
      <alignment horizontal="center" vertical="center"/>
    </xf>
    <xf numFmtId="0" fontId="4" fillId="4" borderId="9" xfId="0" applyNumberFormat="1" applyFont="1" applyFill="1" applyBorder="1" applyAlignment="1" applyProtection="1">
      <alignment horizontal="center" vertical="center"/>
    </xf>
    <xf numFmtId="0" fontId="4" fillId="4" borderId="11" xfId="0" applyNumberFormat="1" applyFont="1" applyFill="1" applyBorder="1" applyAlignment="1">
      <alignment horizontal="center" vertical="center"/>
    </xf>
    <xf numFmtId="164" fontId="4" fillId="4" borderId="14" xfId="0" applyNumberFormat="1" applyFont="1" applyFill="1" applyBorder="1" applyAlignment="1">
      <alignment horizontal="center" vertical="center"/>
    </xf>
    <xf numFmtId="164" fontId="4" fillId="4" borderId="14" xfId="0" quotePrefix="1" applyNumberFormat="1" applyFont="1" applyFill="1" applyBorder="1" applyAlignment="1">
      <alignment horizontal="center" vertical="center"/>
    </xf>
    <xf numFmtId="164" fontId="4" fillId="4" borderId="9" xfId="0" quotePrefix="1" applyNumberFormat="1" applyFont="1" applyFill="1" applyBorder="1" applyAlignment="1">
      <alignment horizontal="center" vertical="center"/>
    </xf>
    <xf numFmtId="164" fontId="4" fillId="4" borderId="15" xfId="0" applyNumberFormat="1" applyFont="1" applyFill="1" applyBorder="1" applyAlignment="1">
      <alignment horizontal="center" vertical="center"/>
    </xf>
    <xf numFmtId="0" fontId="4" fillId="4" borderId="13" xfId="0" applyNumberFormat="1" applyFont="1" applyFill="1" applyBorder="1" applyAlignment="1">
      <alignment vertical="center"/>
    </xf>
    <xf numFmtId="164" fontId="4" fillId="4" borderId="16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/>
    <xf numFmtId="0" fontId="1" fillId="2" borderId="2" xfId="0" applyNumberFormat="1" applyFont="1" applyFill="1" applyBorder="1"/>
    <xf numFmtId="164" fontId="2" fillId="3" borderId="2" xfId="0" applyNumberFormat="1" applyFont="1" applyFill="1" applyBorder="1" applyAlignment="1" applyProtection="1">
      <alignment horizontal="right"/>
    </xf>
    <xf numFmtId="164" fontId="1" fillId="3" borderId="2" xfId="0" applyNumberFormat="1" applyFont="1" applyFill="1" applyBorder="1" applyAlignment="1" applyProtection="1">
      <alignment horizontal="right"/>
    </xf>
    <xf numFmtId="164" fontId="3" fillId="3" borderId="2" xfId="0" applyNumberFormat="1" applyFont="1" applyFill="1" applyBorder="1" applyAlignment="1" applyProtection="1">
      <alignment horizontal="right"/>
    </xf>
    <xf numFmtId="164" fontId="1" fillId="0" borderId="2" xfId="0" applyNumberFormat="1" applyFont="1" applyFill="1" applyBorder="1" applyAlignment="1" applyProtection="1">
      <alignment horizontal="right"/>
    </xf>
    <xf numFmtId="0" fontId="4" fillId="4" borderId="8" xfId="0" applyNumberFormat="1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0" fontId="4" fillId="4" borderId="9" xfId="0" applyNumberFormat="1" applyFont="1" applyFill="1" applyBorder="1" applyAlignment="1">
      <alignment horizontal="center" vertical="center"/>
    </xf>
    <xf numFmtId="0" fontId="4" fillId="4" borderId="10" xfId="0" applyNumberFormat="1" applyFont="1" applyFill="1" applyBorder="1" applyAlignment="1">
      <alignment horizontal="center" vertical="center"/>
    </xf>
    <xf numFmtId="0" fontId="4" fillId="4" borderId="12" xfId="0" applyNumberFormat="1" applyFont="1" applyFill="1" applyBorder="1" applyAlignment="1">
      <alignment horizontal="center" vertical="center"/>
    </xf>
    <xf numFmtId="0" fontId="4" fillId="4" borderId="13" xfId="0" applyNumberFormat="1" applyFont="1" applyFill="1" applyBorder="1" applyAlignment="1">
      <alignment horizontal="center" vertical="center"/>
    </xf>
    <xf numFmtId="164" fontId="4" fillId="4" borderId="0" xfId="0" quotePrefix="1" applyNumberFormat="1" applyFont="1" applyFill="1" applyBorder="1" applyAlignment="1">
      <alignment horizontal="center" vertical="center"/>
    </xf>
    <xf numFmtId="164" fontId="4" fillId="4" borderId="17" xfId="0" quotePrefix="1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E1"/>
    </sheetView>
  </sheetViews>
  <sheetFormatPr baseColWidth="10" defaultRowHeight="12.75" customHeight="1" x14ac:dyDescent="0.2"/>
  <cols>
    <col min="1" max="1" width="58.7109375" style="12" customWidth="1"/>
    <col min="2" max="3" width="19.85546875" style="6" customWidth="1"/>
    <col min="4" max="5" width="10.7109375" style="6" customWidth="1"/>
    <col min="6" max="16384" width="11.42578125" style="6"/>
  </cols>
  <sheetData>
    <row r="1" spans="1:5" ht="12.75" customHeight="1" x14ac:dyDescent="0.2">
      <c r="A1" s="41" t="s">
        <v>9</v>
      </c>
      <c r="B1" s="41"/>
      <c r="C1" s="41"/>
      <c r="D1" s="41"/>
      <c r="E1" s="41"/>
    </row>
    <row r="2" spans="1:5" ht="12.75" customHeight="1" x14ac:dyDescent="0.2">
      <c r="A2" s="42" t="s">
        <v>10</v>
      </c>
      <c r="B2" s="42"/>
      <c r="C2" s="42"/>
      <c r="D2" s="42"/>
      <c r="E2" s="42"/>
    </row>
    <row r="3" spans="1:5" ht="12.75" customHeight="1" x14ac:dyDescent="0.2">
      <c r="A3" s="41" t="s">
        <v>11</v>
      </c>
      <c r="B3" s="41"/>
      <c r="C3" s="41"/>
      <c r="D3" s="41"/>
      <c r="E3" s="41"/>
    </row>
    <row r="4" spans="1:5" ht="6" customHeight="1" x14ac:dyDescent="0.2">
      <c r="A4" s="7"/>
      <c r="B4" s="7"/>
      <c r="C4" s="7"/>
      <c r="D4" s="7"/>
      <c r="E4" s="7"/>
    </row>
    <row r="5" spans="1:5" ht="12.75" customHeight="1" x14ac:dyDescent="0.2">
      <c r="A5" s="43" t="s">
        <v>0</v>
      </c>
      <c r="B5" s="43"/>
      <c r="C5" s="43"/>
      <c r="D5" s="43"/>
      <c r="E5" s="43"/>
    </row>
    <row r="6" spans="1:5" ht="12.75" customHeight="1" x14ac:dyDescent="0.2">
      <c r="A6" s="43" t="s">
        <v>91</v>
      </c>
      <c r="B6" s="43"/>
      <c r="C6" s="43"/>
      <c r="D6" s="43"/>
      <c r="E6" s="43"/>
    </row>
    <row r="7" spans="1:5" ht="12.75" customHeight="1" x14ac:dyDescent="0.2">
      <c r="A7" s="43" t="s">
        <v>1</v>
      </c>
      <c r="B7" s="43"/>
      <c r="C7" s="43"/>
      <c r="D7" s="43"/>
      <c r="E7" s="43"/>
    </row>
    <row r="8" spans="1:5" ht="6" customHeight="1" x14ac:dyDescent="0.2">
      <c r="A8" s="7"/>
      <c r="B8" s="7"/>
      <c r="C8" s="7"/>
      <c r="D8" s="7"/>
      <c r="E8" s="7"/>
    </row>
    <row r="9" spans="1:5" ht="14.1" customHeight="1" x14ac:dyDescent="0.2">
      <c r="A9" s="15"/>
      <c r="B9" s="33" t="s">
        <v>2</v>
      </c>
      <c r="C9" s="34"/>
      <c r="D9" s="35" t="s">
        <v>3</v>
      </c>
      <c r="E9" s="36"/>
    </row>
    <row r="10" spans="1:5" ht="14.1" customHeight="1" x14ac:dyDescent="0.2">
      <c r="A10" s="16"/>
      <c r="B10" s="37" t="s">
        <v>67</v>
      </c>
      <c r="C10" s="38"/>
      <c r="D10" s="17" t="s">
        <v>4</v>
      </c>
      <c r="E10" s="18" t="s">
        <v>5</v>
      </c>
    </row>
    <row r="11" spans="1:5" ht="14.1" customHeight="1" x14ac:dyDescent="0.2">
      <c r="A11" s="19" t="s">
        <v>6</v>
      </c>
      <c r="B11" s="20" t="s">
        <v>86</v>
      </c>
      <c r="C11" s="20" t="s">
        <v>87</v>
      </c>
      <c r="D11" s="21" t="s">
        <v>89</v>
      </c>
      <c r="E11" s="22" t="s">
        <v>88</v>
      </c>
    </row>
    <row r="12" spans="1:5" ht="14.1" customHeight="1" x14ac:dyDescent="0.2">
      <c r="A12" s="16"/>
      <c r="B12" s="23" t="s">
        <v>92</v>
      </c>
      <c r="C12" s="23" t="s">
        <v>92</v>
      </c>
      <c r="D12" s="39" t="s">
        <v>94</v>
      </c>
      <c r="E12" s="39"/>
    </row>
    <row r="13" spans="1:5" ht="14.1" customHeight="1" x14ac:dyDescent="0.2">
      <c r="A13" s="24"/>
      <c r="B13" s="25" t="s">
        <v>93</v>
      </c>
      <c r="C13" s="25" t="s">
        <v>93</v>
      </c>
      <c r="D13" s="40"/>
      <c r="E13" s="40"/>
    </row>
    <row r="14" spans="1:5" ht="6" customHeight="1" x14ac:dyDescent="0.2">
      <c r="A14" s="26"/>
      <c r="B14" s="27"/>
      <c r="C14" s="27"/>
      <c r="D14" s="27"/>
      <c r="E14" s="28"/>
    </row>
    <row r="15" spans="1:5" ht="14.1" customHeight="1" x14ac:dyDescent="0.2">
      <c r="A15" s="1" t="s">
        <v>13</v>
      </c>
      <c r="B15" s="3">
        <f>B16+B17</f>
        <v>122.66194459900362</v>
      </c>
      <c r="C15" s="3">
        <f>C16+C17</f>
        <v>194.36421459300254</v>
      </c>
      <c r="D15" s="3">
        <f>+C15-B15</f>
        <v>71.702269993998925</v>
      </c>
      <c r="E15" s="29">
        <f>IF(B15=0,0,+C15/B15*100-100)</f>
        <v>58.455187734388289</v>
      </c>
    </row>
    <row r="16" spans="1:5" ht="12.95" customHeight="1" x14ac:dyDescent="0.2">
      <c r="A16" s="1" t="s">
        <v>16</v>
      </c>
      <c r="B16" s="2">
        <f>B19+B74</f>
        <v>30899.433648136004</v>
      </c>
      <c r="C16" s="2">
        <f>C19+C74</f>
        <v>32283.234995986004</v>
      </c>
      <c r="D16" s="2">
        <f t="shared" ref="D16:D79" si="0">+C16-B16</f>
        <v>1383.8013478499997</v>
      </c>
      <c r="E16" s="30">
        <f t="shared" ref="E16:E79" si="1">IF(B16=0,0,+C16/B16*100-100)</f>
        <v>4.4784035966739282</v>
      </c>
    </row>
    <row r="17" spans="1:5" ht="12.95" customHeight="1" x14ac:dyDescent="0.2">
      <c r="A17" s="1" t="s">
        <v>17</v>
      </c>
      <c r="B17" s="2">
        <f>B20+B75</f>
        <v>-30776.771703537001</v>
      </c>
      <c r="C17" s="2">
        <f>C20+C75</f>
        <v>-32088.870781393001</v>
      </c>
      <c r="D17" s="2">
        <f t="shared" si="0"/>
        <v>-1312.0990778560008</v>
      </c>
      <c r="E17" s="30">
        <f t="shared" si="1"/>
        <v>4.2632771575103305</v>
      </c>
    </row>
    <row r="18" spans="1:5" ht="12.95" customHeight="1" x14ac:dyDescent="0.2">
      <c r="A18" s="1" t="s">
        <v>14</v>
      </c>
      <c r="B18" s="3">
        <f>B19+B20</f>
        <v>232.1636033590039</v>
      </c>
      <c r="C18" s="3">
        <f>C19+C20</f>
        <v>311.67962063300365</v>
      </c>
      <c r="D18" s="3">
        <f t="shared" si="0"/>
        <v>79.516017273999751</v>
      </c>
      <c r="E18" s="29">
        <f t="shared" si="1"/>
        <v>34.249992730790353</v>
      </c>
    </row>
    <row r="19" spans="1:5" ht="12.95" customHeight="1" x14ac:dyDescent="0.2">
      <c r="A19" s="1" t="s">
        <v>15</v>
      </c>
      <c r="B19" s="2">
        <f>B22+B61</f>
        <v>30291.447285706003</v>
      </c>
      <c r="C19" s="2">
        <f>C22+C61</f>
        <v>31644.201329986005</v>
      </c>
      <c r="D19" s="2">
        <f t="shared" si="0"/>
        <v>1352.7540442800018</v>
      </c>
      <c r="E19" s="30">
        <f t="shared" si="1"/>
        <v>4.4657953498258252</v>
      </c>
    </row>
    <row r="20" spans="1:5" ht="12.95" customHeight="1" x14ac:dyDescent="0.2">
      <c r="A20" s="1" t="s">
        <v>18</v>
      </c>
      <c r="B20" s="2">
        <f>B23+B67</f>
        <v>-30059.283682346999</v>
      </c>
      <c r="C20" s="2">
        <f>C23+C67</f>
        <v>-31332.521709353001</v>
      </c>
      <c r="D20" s="2">
        <f t="shared" si="0"/>
        <v>-1273.2380270060021</v>
      </c>
      <c r="E20" s="30">
        <f t="shared" si="1"/>
        <v>4.23575638215803</v>
      </c>
    </row>
    <row r="21" spans="1:5" ht="12.95" customHeight="1" x14ac:dyDescent="0.2">
      <c r="A21" s="1" t="s">
        <v>19</v>
      </c>
      <c r="B21" s="3">
        <f>B22+B23</f>
        <v>3220.3648367390015</v>
      </c>
      <c r="C21" s="3">
        <f>C22+C23</f>
        <v>3351.135435512002</v>
      </c>
      <c r="D21" s="3">
        <f t="shared" si="0"/>
        <v>130.77059877300053</v>
      </c>
      <c r="E21" s="29">
        <f t="shared" si="1"/>
        <v>4.0607386244293053</v>
      </c>
    </row>
    <row r="22" spans="1:5" ht="12.95" customHeight="1" x14ac:dyDescent="0.2">
      <c r="A22" s="1" t="s">
        <v>20</v>
      </c>
      <c r="B22" s="2">
        <f>B25+B36</f>
        <v>27004.116164106003</v>
      </c>
      <c r="C22" s="2">
        <f>C25+C36</f>
        <v>28422.030077665004</v>
      </c>
      <c r="D22" s="2">
        <f t="shared" si="0"/>
        <v>1417.9139135590012</v>
      </c>
      <c r="E22" s="30">
        <f t="shared" si="1"/>
        <v>5.250732536263115</v>
      </c>
    </row>
    <row r="23" spans="1:5" ht="12.95" customHeight="1" x14ac:dyDescent="0.2">
      <c r="A23" s="1" t="s">
        <v>21</v>
      </c>
      <c r="B23" s="2">
        <f>B30+B48</f>
        <v>-23783.751327367001</v>
      </c>
      <c r="C23" s="2">
        <f>C30+C48</f>
        <v>-25070.894642153002</v>
      </c>
      <c r="D23" s="2">
        <f t="shared" si="0"/>
        <v>-1287.1433147860007</v>
      </c>
      <c r="E23" s="30">
        <f t="shared" si="1"/>
        <v>5.4118599587985869</v>
      </c>
    </row>
    <row r="24" spans="1:5" ht="12.95" customHeight="1" x14ac:dyDescent="0.2">
      <c r="A24" s="1" t="s">
        <v>22</v>
      </c>
      <c r="B24" s="3">
        <f>B25+B30</f>
        <v>-7918.5293050500022</v>
      </c>
      <c r="C24" s="3">
        <f>C25+C30</f>
        <v>-9168.3838309080002</v>
      </c>
      <c r="D24" s="3">
        <f t="shared" si="0"/>
        <v>-1249.8545258579979</v>
      </c>
      <c r="E24" s="29">
        <f t="shared" si="1"/>
        <v>15.783922464755037</v>
      </c>
    </row>
    <row r="25" spans="1:5" ht="12.75" customHeight="1" x14ac:dyDescent="0.2">
      <c r="A25" s="1" t="s">
        <v>23</v>
      </c>
      <c r="B25" s="3">
        <f>B26+B27+B28+B29</f>
        <v>11802.549406529999</v>
      </c>
      <c r="C25" s="3">
        <f>C26+C27+C28+C29</f>
        <v>11740.489650932001</v>
      </c>
      <c r="D25" s="3">
        <f t="shared" si="0"/>
        <v>-62.059755597998446</v>
      </c>
      <c r="E25" s="29">
        <f t="shared" si="1"/>
        <v>-0.52581652878879481</v>
      </c>
    </row>
    <row r="26" spans="1:5" ht="12.6" customHeight="1" x14ac:dyDescent="0.2">
      <c r="A26" s="1" t="s">
        <v>69</v>
      </c>
      <c r="B26" s="2">
        <v>9914.7801914499996</v>
      </c>
      <c r="C26" s="2">
        <v>9748.5874211200007</v>
      </c>
      <c r="D26" s="2">
        <f t="shared" si="0"/>
        <v>-166.19277032999889</v>
      </c>
      <c r="E26" s="30">
        <f t="shared" si="1"/>
        <v>-1.6762123528801425</v>
      </c>
    </row>
    <row r="27" spans="1:5" ht="12.6" customHeight="1" x14ac:dyDescent="0.2">
      <c r="A27" s="1" t="s">
        <v>24</v>
      </c>
      <c r="B27" s="2">
        <v>0</v>
      </c>
      <c r="C27" s="2">
        <v>0</v>
      </c>
      <c r="D27" s="2">
        <f t="shared" si="0"/>
        <v>0</v>
      </c>
      <c r="E27" s="30">
        <f t="shared" si="1"/>
        <v>0</v>
      </c>
    </row>
    <row r="28" spans="1:5" ht="12.6" customHeight="1" x14ac:dyDescent="0.2">
      <c r="A28" s="1" t="s">
        <v>25</v>
      </c>
      <c r="B28" s="2">
        <v>11.764723780000001</v>
      </c>
      <c r="C28" s="2">
        <v>11.058840349</v>
      </c>
      <c r="D28" s="2">
        <f t="shared" si="0"/>
        <v>-0.70588343100000017</v>
      </c>
      <c r="E28" s="30">
        <f t="shared" si="1"/>
        <v>-6.000000035699955</v>
      </c>
    </row>
    <row r="29" spans="1:5" ht="12.6" customHeight="1" x14ac:dyDescent="0.2">
      <c r="A29" s="1" t="s">
        <v>26</v>
      </c>
      <c r="B29" s="2">
        <v>1876.0044913000002</v>
      </c>
      <c r="C29" s="2">
        <v>1980.843389463</v>
      </c>
      <c r="D29" s="2">
        <f t="shared" si="0"/>
        <v>104.83889816299984</v>
      </c>
      <c r="E29" s="30">
        <f t="shared" si="1"/>
        <v>5.5884140282814769</v>
      </c>
    </row>
    <row r="30" spans="1:5" ht="12.75" customHeight="1" x14ac:dyDescent="0.2">
      <c r="A30" s="1" t="s">
        <v>27</v>
      </c>
      <c r="B30" s="3">
        <f>B31+B32+B33+B34</f>
        <v>-19721.078711580001</v>
      </c>
      <c r="C30" s="3">
        <f>C31+C32+C33+C34</f>
        <v>-20908.873481840001</v>
      </c>
      <c r="D30" s="3">
        <f t="shared" si="0"/>
        <v>-1187.7947702599995</v>
      </c>
      <c r="E30" s="29">
        <f t="shared" si="1"/>
        <v>6.0229705871136758</v>
      </c>
    </row>
    <row r="31" spans="1:5" ht="12.6" customHeight="1" x14ac:dyDescent="0.2">
      <c r="A31" s="1" t="s">
        <v>69</v>
      </c>
      <c r="B31" s="2">
        <v>-17426.542113150001</v>
      </c>
      <c r="C31" s="2">
        <v>-18562.96276047</v>
      </c>
      <c r="D31" s="2">
        <f t="shared" si="0"/>
        <v>-1136.4206473199993</v>
      </c>
      <c r="E31" s="30">
        <f t="shared" si="1"/>
        <v>6.5212056410345554</v>
      </c>
    </row>
    <row r="32" spans="1:5" ht="12.6" customHeight="1" x14ac:dyDescent="0.2">
      <c r="A32" s="1" t="s">
        <v>24</v>
      </c>
      <c r="B32" s="2">
        <v>0</v>
      </c>
      <c r="C32" s="2">
        <v>0</v>
      </c>
      <c r="D32" s="2">
        <f t="shared" si="0"/>
        <v>0</v>
      </c>
      <c r="E32" s="30">
        <f t="shared" si="1"/>
        <v>0</v>
      </c>
    </row>
    <row r="33" spans="1:5" ht="12.6" customHeight="1" x14ac:dyDescent="0.2">
      <c r="A33" s="1" t="s">
        <v>25</v>
      </c>
      <c r="B33" s="2">
        <v>-4.7722441900000003</v>
      </c>
      <c r="C33" s="2">
        <v>-6.2396156000000005</v>
      </c>
      <c r="D33" s="2">
        <f t="shared" si="0"/>
        <v>-1.4673714100000002</v>
      </c>
      <c r="E33" s="30">
        <f t="shared" si="1"/>
        <v>30.748037015264288</v>
      </c>
    </row>
    <row r="34" spans="1:5" ht="12.6" customHeight="1" x14ac:dyDescent="0.2">
      <c r="A34" s="1" t="s">
        <v>26</v>
      </c>
      <c r="B34" s="2">
        <v>-2289.7643542400001</v>
      </c>
      <c r="C34" s="2">
        <v>-2339.6711057699999</v>
      </c>
      <c r="D34" s="2">
        <f t="shared" si="0"/>
        <v>-49.906751529999838</v>
      </c>
      <c r="E34" s="30">
        <f t="shared" si="1"/>
        <v>2.1795584090383215</v>
      </c>
    </row>
    <row r="35" spans="1:5" ht="12.95" customHeight="1" x14ac:dyDescent="0.2">
      <c r="A35" s="1" t="s">
        <v>28</v>
      </c>
      <c r="B35" s="3">
        <f>B36+B48</f>
        <v>11138.894141789002</v>
      </c>
      <c r="C35" s="3">
        <f>C36+C48</f>
        <v>12519.51926642</v>
      </c>
      <c r="D35" s="3">
        <f t="shared" si="0"/>
        <v>1380.6251246309985</v>
      </c>
      <c r="E35" s="29">
        <f t="shared" si="1"/>
        <v>12.394633677784995</v>
      </c>
    </row>
    <row r="36" spans="1:5" ht="12.75" customHeight="1" x14ac:dyDescent="0.2">
      <c r="A36" s="1" t="s">
        <v>29</v>
      </c>
      <c r="B36" s="3">
        <f>B37+B38+B39+B40+B41+B42+B43+B44+B45+B46+B47</f>
        <v>15201.566757576002</v>
      </c>
      <c r="C36" s="3">
        <f>C37+C38+C39+C40+C41+C42+C43+C44+C45+C46+C47</f>
        <v>16681.540426733001</v>
      </c>
      <c r="D36" s="3">
        <f t="shared" si="0"/>
        <v>1479.9736691569997</v>
      </c>
      <c r="E36" s="29">
        <f t="shared" si="1"/>
        <v>9.7356653610682855</v>
      </c>
    </row>
    <row r="37" spans="1:5" ht="12.4" customHeight="1" x14ac:dyDescent="0.2">
      <c r="A37" s="1" t="s">
        <v>30</v>
      </c>
      <c r="B37" s="2">
        <v>6664.7308736649993</v>
      </c>
      <c r="C37" s="2">
        <v>7655.3203204699994</v>
      </c>
      <c r="D37" s="2">
        <f t="shared" si="0"/>
        <v>990.58944680500008</v>
      </c>
      <c r="E37" s="30">
        <f t="shared" si="1"/>
        <v>14.863157501516127</v>
      </c>
    </row>
    <row r="38" spans="1:5" ht="12.4" customHeight="1" x14ac:dyDescent="0.2">
      <c r="A38" s="1" t="s">
        <v>31</v>
      </c>
      <c r="B38" s="2">
        <v>4514.8693229999999</v>
      </c>
      <c r="C38" s="2">
        <v>4920.3628226700002</v>
      </c>
      <c r="D38" s="2">
        <f t="shared" si="0"/>
        <v>405.49349967000035</v>
      </c>
      <c r="E38" s="30">
        <f t="shared" si="1"/>
        <v>8.9812898372119747</v>
      </c>
    </row>
    <row r="39" spans="1:5" ht="12.4" customHeight="1" x14ac:dyDescent="0.2">
      <c r="A39" s="1" t="s">
        <v>32</v>
      </c>
      <c r="B39" s="2">
        <v>394.60307754999997</v>
      </c>
      <c r="C39" s="2">
        <v>411.62926106999998</v>
      </c>
      <c r="D39" s="2">
        <f t="shared" si="0"/>
        <v>17.026183520000018</v>
      </c>
      <c r="E39" s="30">
        <f t="shared" si="1"/>
        <v>4.3147619693469466</v>
      </c>
    </row>
    <row r="40" spans="1:5" ht="12.4" customHeight="1" x14ac:dyDescent="0.2">
      <c r="A40" s="1" t="s">
        <v>33</v>
      </c>
      <c r="B40" s="2">
        <v>0</v>
      </c>
      <c r="C40" s="2">
        <v>0</v>
      </c>
      <c r="D40" s="2">
        <f t="shared" si="0"/>
        <v>0</v>
      </c>
      <c r="E40" s="30">
        <f t="shared" si="1"/>
        <v>0</v>
      </c>
    </row>
    <row r="41" spans="1:5" ht="12.4" customHeight="1" x14ac:dyDescent="0.2">
      <c r="A41" s="1" t="s">
        <v>34</v>
      </c>
      <c r="B41" s="2">
        <v>349.79111763000003</v>
      </c>
      <c r="C41" s="2">
        <v>384.35400365999999</v>
      </c>
      <c r="D41" s="2">
        <f t="shared" si="0"/>
        <v>34.562886029999959</v>
      </c>
      <c r="E41" s="30">
        <f t="shared" si="1"/>
        <v>9.8810073463785528</v>
      </c>
    </row>
    <row r="42" spans="1:5" ht="12.4" customHeight="1" x14ac:dyDescent="0.2">
      <c r="A42" s="1" t="s">
        <v>35</v>
      </c>
      <c r="B42" s="2">
        <v>193.92500896999999</v>
      </c>
      <c r="C42" s="2">
        <v>199.40848413999998</v>
      </c>
      <c r="D42" s="2">
        <f t="shared" si="0"/>
        <v>5.4834751699999913</v>
      </c>
      <c r="E42" s="30">
        <f t="shared" si="1"/>
        <v>2.8276266166620445</v>
      </c>
    </row>
    <row r="43" spans="1:5" ht="12.4" customHeight="1" x14ac:dyDescent="0.2">
      <c r="A43" s="1" t="s">
        <v>36</v>
      </c>
      <c r="B43" s="2">
        <v>32.769770002999998</v>
      </c>
      <c r="C43" s="2">
        <v>34.080560806999998</v>
      </c>
      <c r="D43" s="2">
        <f t="shared" si="0"/>
        <v>1.3107908039999998</v>
      </c>
      <c r="E43" s="30">
        <f t="shared" si="1"/>
        <v>4.0000000118401715</v>
      </c>
    </row>
    <row r="44" spans="1:5" ht="12.4" customHeight="1" x14ac:dyDescent="0.2">
      <c r="A44" s="1" t="s">
        <v>37</v>
      </c>
      <c r="B44" s="2">
        <v>0.78144343000000005</v>
      </c>
      <c r="C44" s="2">
        <v>0.43546412000000001</v>
      </c>
      <c r="D44" s="2">
        <f t="shared" si="0"/>
        <v>-0.34597931000000004</v>
      </c>
      <c r="E44" s="30">
        <f t="shared" si="1"/>
        <v>-44.274389766128053</v>
      </c>
    </row>
    <row r="45" spans="1:5" ht="12.4" customHeight="1" x14ac:dyDescent="0.2">
      <c r="A45" s="1" t="s">
        <v>38</v>
      </c>
      <c r="B45" s="2">
        <v>2948.5647021780001</v>
      </c>
      <c r="C45" s="2">
        <v>2967.6540752760002</v>
      </c>
      <c r="D45" s="2">
        <f t="shared" si="0"/>
        <v>19.089373098000124</v>
      </c>
      <c r="E45" s="30">
        <f t="shared" si="1"/>
        <v>0.64741238623318509</v>
      </c>
    </row>
    <row r="46" spans="1:5" ht="12.4" customHeight="1" x14ac:dyDescent="0.2">
      <c r="A46" s="1" t="s">
        <v>39</v>
      </c>
      <c r="B46" s="2">
        <v>3.1860211500000002</v>
      </c>
      <c r="C46" s="2">
        <v>7.8331027199999994</v>
      </c>
      <c r="D46" s="2">
        <f t="shared" si="0"/>
        <v>4.6470815699999992</v>
      </c>
      <c r="E46" s="30">
        <f t="shared" si="1"/>
        <v>145.85846581715251</v>
      </c>
    </row>
    <row r="47" spans="1:5" ht="12.4" customHeight="1" x14ac:dyDescent="0.2">
      <c r="A47" s="1" t="s">
        <v>40</v>
      </c>
      <c r="B47" s="2">
        <v>98.34541999999999</v>
      </c>
      <c r="C47" s="2">
        <v>100.46233180000002</v>
      </c>
      <c r="D47" s="2">
        <f t="shared" si="0"/>
        <v>2.1169118000000253</v>
      </c>
      <c r="E47" s="30">
        <f t="shared" si="1"/>
        <v>2.1525270826033562</v>
      </c>
    </row>
    <row r="48" spans="1:5" ht="12.75" customHeight="1" x14ac:dyDescent="0.2">
      <c r="A48" s="1" t="s">
        <v>41</v>
      </c>
      <c r="B48" s="3">
        <f>B49+B50+B51+B52+B53+B54+B55+B56+B57+B58+B59</f>
        <v>-4062.6726157870003</v>
      </c>
      <c r="C48" s="3">
        <f>C49+C50+C51+C52+C53+C54+C55+C56+C57+C58+C59</f>
        <v>-4162.0211603130001</v>
      </c>
      <c r="D48" s="3">
        <f t="shared" si="0"/>
        <v>-99.348544525999841</v>
      </c>
      <c r="E48" s="29">
        <f t="shared" si="1"/>
        <v>2.4453987293966151</v>
      </c>
    </row>
    <row r="49" spans="1:5" ht="12.4" customHeight="1" x14ac:dyDescent="0.2">
      <c r="A49" s="1" t="s">
        <v>30</v>
      </c>
      <c r="B49" s="2">
        <v>-2053.1103526490001</v>
      </c>
      <c r="C49" s="2">
        <v>-2041.1761673270003</v>
      </c>
      <c r="D49" s="2">
        <f t="shared" si="0"/>
        <v>11.934185321999848</v>
      </c>
      <c r="E49" s="30">
        <f t="shared" si="1"/>
        <v>-0.58127344721641805</v>
      </c>
    </row>
    <row r="50" spans="1:5" ht="12.4" customHeight="1" x14ac:dyDescent="0.2">
      <c r="A50" s="1" t="s">
        <v>31</v>
      </c>
      <c r="B50" s="2">
        <v>-950.70756544999995</v>
      </c>
      <c r="C50" s="2">
        <v>-941.73261580999997</v>
      </c>
      <c r="D50" s="2">
        <f t="shared" si="0"/>
        <v>8.9749496399999771</v>
      </c>
      <c r="E50" s="30">
        <f t="shared" si="1"/>
        <v>-0.94402842326724112</v>
      </c>
    </row>
    <row r="51" spans="1:5" ht="12.4" customHeight="1" x14ac:dyDescent="0.2">
      <c r="A51" s="1" t="s">
        <v>32</v>
      </c>
      <c r="B51" s="2">
        <v>-55.388283752</v>
      </c>
      <c r="C51" s="2">
        <v>-56.199162799999996</v>
      </c>
      <c r="D51" s="2">
        <f t="shared" si="0"/>
        <v>-0.81087904799999677</v>
      </c>
      <c r="E51" s="30">
        <f t="shared" si="1"/>
        <v>1.4639902034709849</v>
      </c>
    </row>
    <row r="52" spans="1:5" ht="12.4" customHeight="1" x14ac:dyDescent="0.2">
      <c r="A52" s="1" t="s">
        <v>33</v>
      </c>
      <c r="B52" s="2">
        <v>0</v>
      </c>
      <c r="C52" s="2">
        <v>0</v>
      </c>
      <c r="D52" s="2">
        <f t="shared" si="0"/>
        <v>0</v>
      </c>
      <c r="E52" s="30">
        <f t="shared" si="1"/>
        <v>0</v>
      </c>
    </row>
    <row r="53" spans="1:5" ht="12.4" customHeight="1" x14ac:dyDescent="0.2">
      <c r="A53" s="1" t="s">
        <v>34</v>
      </c>
      <c r="B53" s="2">
        <v>-352.70133814000002</v>
      </c>
      <c r="C53" s="2">
        <v>-392.82307573999998</v>
      </c>
      <c r="D53" s="2">
        <f t="shared" si="0"/>
        <v>-40.12173759999996</v>
      </c>
      <c r="E53" s="30">
        <f t="shared" si="1"/>
        <v>11.375555820566291</v>
      </c>
    </row>
    <row r="54" spans="1:5" ht="12.4" customHeight="1" x14ac:dyDescent="0.2">
      <c r="A54" s="1" t="s">
        <v>35</v>
      </c>
      <c r="B54" s="2">
        <v>-75.280740489999999</v>
      </c>
      <c r="C54" s="2">
        <v>-162.19441562000003</v>
      </c>
      <c r="D54" s="2">
        <f t="shared" si="0"/>
        <v>-86.91367513000003</v>
      </c>
      <c r="E54" s="30">
        <f t="shared" si="1"/>
        <v>115.45273673489609</v>
      </c>
    </row>
    <row r="55" spans="1:5" ht="12.4" customHeight="1" x14ac:dyDescent="0.2">
      <c r="A55" s="1" t="s">
        <v>36</v>
      </c>
      <c r="B55" s="2">
        <v>-54.671129189999995</v>
      </c>
      <c r="C55" s="2">
        <v>-54.745633775999998</v>
      </c>
      <c r="D55" s="2">
        <f t="shared" si="0"/>
        <v>-7.4504586000003314E-2</v>
      </c>
      <c r="E55" s="30">
        <f t="shared" si="1"/>
        <v>0.13627775226861161</v>
      </c>
    </row>
    <row r="56" spans="1:5" ht="12.4" customHeight="1" x14ac:dyDescent="0.2">
      <c r="A56" s="1" t="s">
        <v>37</v>
      </c>
      <c r="B56" s="2">
        <v>-42.692124960000001</v>
      </c>
      <c r="C56" s="2">
        <v>-15.504213119999999</v>
      </c>
      <c r="D56" s="2">
        <f t="shared" si="0"/>
        <v>27.187911840000002</v>
      </c>
      <c r="E56" s="30">
        <f t="shared" si="1"/>
        <v>-63.683669682578383</v>
      </c>
    </row>
    <row r="57" spans="1:5" ht="12.4" customHeight="1" x14ac:dyDescent="0.2">
      <c r="A57" s="1" t="s">
        <v>38</v>
      </c>
      <c r="B57" s="2">
        <v>-394.044535806</v>
      </c>
      <c r="C57" s="2">
        <v>-415.94841738000002</v>
      </c>
      <c r="D57" s="2">
        <f t="shared" si="0"/>
        <v>-21.903881574000025</v>
      </c>
      <c r="E57" s="30">
        <f t="shared" si="1"/>
        <v>5.5587324740328228</v>
      </c>
    </row>
    <row r="58" spans="1:5" ht="12.4" customHeight="1" x14ac:dyDescent="0.2">
      <c r="A58" s="1" t="s">
        <v>39</v>
      </c>
      <c r="B58" s="2">
        <v>-12.491814300000001</v>
      </c>
      <c r="C58" s="2">
        <v>-12.778942949999998</v>
      </c>
      <c r="D58" s="2">
        <f t="shared" si="0"/>
        <v>-0.2871286499999961</v>
      </c>
      <c r="E58" s="30">
        <f t="shared" si="1"/>
        <v>2.2985344090489406</v>
      </c>
    </row>
    <row r="59" spans="1:5" ht="12.4" customHeight="1" x14ac:dyDescent="0.2">
      <c r="A59" s="1" t="s">
        <v>40</v>
      </c>
      <c r="B59" s="2">
        <v>-71.584731050000002</v>
      </c>
      <c r="C59" s="2">
        <v>-68.918515789999987</v>
      </c>
      <c r="D59" s="2">
        <f t="shared" si="0"/>
        <v>2.6662152600000155</v>
      </c>
      <c r="E59" s="30">
        <f t="shared" si="1"/>
        <v>-3.7245586047361599</v>
      </c>
    </row>
    <row r="60" spans="1:5" ht="12.95" customHeight="1" x14ac:dyDescent="0.2">
      <c r="A60" s="1" t="s">
        <v>42</v>
      </c>
      <c r="B60" s="3">
        <f>B61+B67</f>
        <v>-2988.2012333799994</v>
      </c>
      <c r="C60" s="3">
        <f>C61+C67</f>
        <v>-3039.4558148789997</v>
      </c>
      <c r="D60" s="3">
        <f t="shared" si="0"/>
        <v>-51.254581499000324</v>
      </c>
      <c r="E60" s="29">
        <f t="shared" si="1"/>
        <v>1.7152319236889468</v>
      </c>
    </row>
    <row r="61" spans="1:5" ht="12.75" customHeight="1" x14ac:dyDescent="0.2">
      <c r="A61" s="1" t="s">
        <v>43</v>
      </c>
      <c r="B61" s="3">
        <f>B62+B63</f>
        <v>3287.3311216000002</v>
      </c>
      <c r="C61" s="3">
        <f>C62+C63</f>
        <v>3222.1712523210003</v>
      </c>
      <c r="D61" s="3">
        <f t="shared" si="0"/>
        <v>-65.159869278999849</v>
      </c>
      <c r="E61" s="29">
        <f t="shared" si="1"/>
        <v>-1.9821510784494762</v>
      </c>
    </row>
    <row r="62" spans="1:5" ht="12.75" customHeight="1" x14ac:dyDescent="0.2">
      <c r="A62" s="1" t="s">
        <v>44</v>
      </c>
      <c r="B62" s="2">
        <v>48.93863958</v>
      </c>
      <c r="C62" s="2">
        <v>58.032452691000003</v>
      </c>
      <c r="D62" s="2">
        <f t="shared" si="0"/>
        <v>9.0938131110000029</v>
      </c>
      <c r="E62" s="30">
        <f t="shared" si="1"/>
        <v>18.582071731140687</v>
      </c>
    </row>
    <row r="63" spans="1:5" ht="12.75" customHeight="1" x14ac:dyDescent="0.2">
      <c r="A63" s="1" t="s">
        <v>49</v>
      </c>
      <c r="B63" s="2">
        <f>B64+B65+B66</f>
        <v>3238.39248202</v>
      </c>
      <c r="C63" s="2">
        <f>C64+C65+C66</f>
        <v>3164.1387996300004</v>
      </c>
      <c r="D63" s="2">
        <f t="shared" si="0"/>
        <v>-74.25368238999954</v>
      </c>
      <c r="E63" s="30">
        <f t="shared" si="1"/>
        <v>-2.2929179462423406</v>
      </c>
    </row>
    <row r="64" spans="1:5" ht="12.4" customHeight="1" x14ac:dyDescent="0.2">
      <c r="A64" s="1" t="s">
        <v>45</v>
      </c>
      <c r="B64" s="2">
        <v>144.7097679</v>
      </c>
      <c r="C64" s="2">
        <v>6.1513607700000001</v>
      </c>
      <c r="D64" s="2">
        <f t="shared" si="0"/>
        <v>-138.55840713000001</v>
      </c>
      <c r="E64" s="30">
        <f t="shared" si="1"/>
        <v>-95.749173770874393</v>
      </c>
    </row>
    <row r="65" spans="1:5" ht="12.4" customHeight="1" x14ac:dyDescent="0.2">
      <c r="A65" s="1" t="s">
        <v>46</v>
      </c>
      <c r="B65" s="2">
        <v>766.39386208999997</v>
      </c>
      <c r="C65" s="2">
        <v>816.71838774000003</v>
      </c>
      <c r="D65" s="2">
        <f t="shared" si="0"/>
        <v>50.324525650000055</v>
      </c>
      <c r="E65" s="30">
        <f t="shared" si="1"/>
        <v>6.5664051004743555</v>
      </c>
    </row>
    <row r="66" spans="1:5" ht="12.4" customHeight="1" x14ac:dyDescent="0.2">
      <c r="A66" s="1" t="s">
        <v>47</v>
      </c>
      <c r="B66" s="2">
        <v>2327.2888520300003</v>
      </c>
      <c r="C66" s="2">
        <v>2341.2690511200003</v>
      </c>
      <c r="D66" s="2">
        <f t="shared" si="0"/>
        <v>13.980199090000042</v>
      </c>
      <c r="E66" s="30">
        <f t="shared" si="1"/>
        <v>0.60070751758235019</v>
      </c>
    </row>
    <row r="67" spans="1:5" ht="12.75" customHeight="1" x14ac:dyDescent="0.2">
      <c r="A67" s="1" t="s">
        <v>48</v>
      </c>
      <c r="B67" s="3">
        <f>B68+B69</f>
        <v>-6275.5323549799996</v>
      </c>
      <c r="C67" s="3">
        <f>C68+C69</f>
        <v>-6261.6270672000001</v>
      </c>
      <c r="D67" s="3">
        <f t="shared" si="0"/>
        <v>13.905287779999526</v>
      </c>
      <c r="E67" s="29">
        <f t="shared" si="1"/>
        <v>-0.22157941340171305</v>
      </c>
    </row>
    <row r="68" spans="1:5" ht="12.75" customHeight="1" x14ac:dyDescent="0.2">
      <c r="A68" s="1" t="s">
        <v>44</v>
      </c>
      <c r="B68" s="2">
        <v>-2.3946648000000001</v>
      </c>
      <c r="C68" s="2">
        <v>-2.4247380999999999</v>
      </c>
      <c r="D68" s="2">
        <f t="shared" si="0"/>
        <v>-3.0073299999999747E-2</v>
      </c>
      <c r="E68" s="30">
        <f t="shared" si="1"/>
        <v>1.2558459121293311</v>
      </c>
    </row>
    <row r="69" spans="1:5" ht="12.75" customHeight="1" x14ac:dyDescent="0.2">
      <c r="A69" s="1" t="s">
        <v>49</v>
      </c>
      <c r="B69" s="2">
        <f>B70+B71+B72</f>
        <v>-6273.1376901799995</v>
      </c>
      <c r="C69" s="2">
        <f>C70+C71+C72</f>
        <v>-6259.2023291000005</v>
      </c>
      <c r="D69" s="2">
        <f t="shared" si="0"/>
        <v>13.935361079998984</v>
      </c>
      <c r="E69" s="30">
        <f t="shared" si="1"/>
        <v>-0.22214339566966146</v>
      </c>
    </row>
    <row r="70" spans="1:5" ht="12.4" customHeight="1" x14ac:dyDescent="0.2">
      <c r="A70" s="1" t="s">
        <v>45</v>
      </c>
      <c r="B70" s="2">
        <v>-2305.69327789</v>
      </c>
      <c r="C70" s="2">
        <v>-2130.4532383600003</v>
      </c>
      <c r="D70" s="2">
        <f t="shared" si="0"/>
        <v>175.24003952999965</v>
      </c>
      <c r="E70" s="30">
        <f t="shared" si="1"/>
        <v>-7.6003187939362959</v>
      </c>
    </row>
    <row r="71" spans="1:5" ht="12.4" customHeight="1" x14ac:dyDescent="0.2">
      <c r="A71" s="1" t="s">
        <v>46</v>
      </c>
      <c r="B71" s="2">
        <v>-1723.51678373</v>
      </c>
      <c r="C71" s="2">
        <v>-1821.2670526500001</v>
      </c>
      <c r="D71" s="2">
        <f t="shared" si="0"/>
        <v>-97.750268920000053</v>
      </c>
      <c r="E71" s="30">
        <f t="shared" si="1"/>
        <v>5.6715588639903274</v>
      </c>
    </row>
    <row r="72" spans="1:5" ht="12.4" customHeight="1" x14ac:dyDescent="0.2">
      <c r="A72" s="1" t="s">
        <v>47</v>
      </c>
      <c r="B72" s="2">
        <v>-2243.9276285599999</v>
      </c>
      <c r="C72" s="2">
        <v>-2307.4820380900001</v>
      </c>
      <c r="D72" s="2">
        <f t="shared" si="0"/>
        <v>-63.554409530000157</v>
      </c>
      <c r="E72" s="30">
        <f t="shared" si="1"/>
        <v>2.8322842823048262</v>
      </c>
    </row>
    <row r="73" spans="1:5" ht="12.95" customHeight="1" x14ac:dyDescent="0.2">
      <c r="A73" s="1" t="s">
        <v>50</v>
      </c>
      <c r="B73" s="3">
        <f>B74+B75</f>
        <v>-109.50165875999994</v>
      </c>
      <c r="C73" s="3">
        <f>C74+C75</f>
        <v>-117.31540603999986</v>
      </c>
      <c r="D73" s="3">
        <f t="shared" si="0"/>
        <v>-7.8137472799999159</v>
      </c>
      <c r="E73" s="29">
        <f t="shared" si="1"/>
        <v>7.1357341692199299</v>
      </c>
    </row>
    <row r="74" spans="1:5" ht="12.75" customHeight="1" x14ac:dyDescent="0.2">
      <c r="A74" s="1" t="s">
        <v>51</v>
      </c>
      <c r="B74" s="2">
        <v>607.98636242999999</v>
      </c>
      <c r="C74" s="2">
        <v>639.03366600000004</v>
      </c>
      <c r="D74" s="2">
        <f t="shared" si="0"/>
        <v>31.047303570000054</v>
      </c>
      <c r="E74" s="30">
        <f t="shared" si="1"/>
        <v>5.1065789446181213</v>
      </c>
    </row>
    <row r="75" spans="1:5" ht="12.75" customHeight="1" x14ac:dyDescent="0.2">
      <c r="A75" s="1" t="s">
        <v>52</v>
      </c>
      <c r="B75" s="2">
        <v>-717.48802118999993</v>
      </c>
      <c r="C75" s="2">
        <v>-756.3490720399999</v>
      </c>
      <c r="D75" s="2">
        <f t="shared" si="0"/>
        <v>-38.86105084999997</v>
      </c>
      <c r="E75" s="30">
        <f t="shared" si="1"/>
        <v>5.4162647601483798</v>
      </c>
    </row>
    <row r="76" spans="1:5" ht="12.75" customHeight="1" x14ac:dyDescent="0.2">
      <c r="A76" s="1" t="s">
        <v>53</v>
      </c>
      <c r="B76" s="2">
        <v>-3.1881501700000001</v>
      </c>
      <c r="C76" s="2">
        <v>1.9608894900000002</v>
      </c>
      <c r="D76" s="2">
        <f t="shared" si="0"/>
        <v>5.1490396600000006</v>
      </c>
      <c r="E76" s="30">
        <f t="shared" si="1"/>
        <v>-161.50555605729198</v>
      </c>
    </row>
    <row r="77" spans="1:5" ht="12.75" customHeight="1" x14ac:dyDescent="0.2">
      <c r="A77" s="1" t="s">
        <v>54</v>
      </c>
      <c r="B77" s="2">
        <v>-106.31350858999994</v>
      </c>
      <c r="C77" s="2">
        <v>-119.27629552999994</v>
      </c>
      <c r="D77" s="2">
        <f t="shared" si="0"/>
        <v>-12.962786940000001</v>
      </c>
      <c r="E77" s="30">
        <f t="shared" si="1"/>
        <v>12.192981975593753</v>
      </c>
    </row>
    <row r="78" spans="1:5" ht="14.1" customHeight="1" x14ac:dyDescent="0.2">
      <c r="A78" s="1" t="s">
        <v>55</v>
      </c>
      <c r="B78" s="3">
        <f>B79+B80</f>
        <v>2996.5486358499998</v>
      </c>
      <c r="C78" s="3">
        <f>C79+C80</f>
        <v>2241.988966020001</v>
      </c>
      <c r="D78" s="3">
        <f t="shared" si="0"/>
        <v>-754.55966982999871</v>
      </c>
      <c r="E78" s="29">
        <f t="shared" si="1"/>
        <v>-25.180958546863721</v>
      </c>
    </row>
    <row r="79" spans="1:5" ht="12.95" customHeight="1" x14ac:dyDescent="0.2">
      <c r="A79" s="1" t="s">
        <v>56</v>
      </c>
      <c r="B79" s="3">
        <v>2.23598059</v>
      </c>
      <c r="C79" s="3">
        <v>1.3035869899999999</v>
      </c>
      <c r="D79" s="3">
        <f t="shared" si="0"/>
        <v>-0.93239360000000016</v>
      </c>
      <c r="E79" s="29">
        <f t="shared" si="1"/>
        <v>-41.699539082313777</v>
      </c>
    </row>
    <row r="80" spans="1:5" ht="12.95" customHeight="1" x14ac:dyDescent="0.2">
      <c r="A80" s="1" t="s">
        <v>57</v>
      </c>
      <c r="B80" s="3">
        <f>B81+B90+B93+B104</f>
        <v>2994.3126552599997</v>
      </c>
      <c r="C80" s="3">
        <f>C81+C90+C93+C104</f>
        <v>2240.6853790300011</v>
      </c>
      <c r="D80" s="3">
        <f t="shared" ref="D80:D105" si="2">+C80-B80</f>
        <v>-753.62727622999864</v>
      </c>
      <c r="E80" s="29">
        <f t="shared" ref="E80:E105" si="3">IF(B80=0,0,+C80/B80*100-100)</f>
        <v>-25.168623420340865</v>
      </c>
    </row>
    <row r="81" spans="1:5" ht="12.75" customHeight="1" x14ac:dyDescent="0.2">
      <c r="A81" s="1" t="s">
        <v>58</v>
      </c>
      <c r="B81" s="5">
        <f>B82+B86</f>
        <v>1817.3548512999998</v>
      </c>
      <c r="C81" s="5">
        <f>C82+C86</f>
        <v>1431.81653508</v>
      </c>
      <c r="D81" s="5">
        <f t="shared" si="2"/>
        <v>-385.53831621999984</v>
      </c>
      <c r="E81" s="31">
        <f t="shared" si="3"/>
        <v>-21.214256310164998</v>
      </c>
    </row>
    <row r="82" spans="1:5" ht="12.75" customHeight="1" x14ac:dyDescent="0.2">
      <c r="A82" s="1" t="s">
        <v>59</v>
      </c>
      <c r="B82" s="2">
        <f>B83+B84+B85</f>
        <v>-245.86201335000001</v>
      </c>
      <c r="C82" s="2">
        <f>C83+C84+C85</f>
        <v>1116.4997019500001</v>
      </c>
      <c r="D82" s="2">
        <f t="shared" si="2"/>
        <v>1362.3617153000002</v>
      </c>
      <c r="E82" s="30">
        <f t="shared" si="3"/>
        <v>-554.11639103458924</v>
      </c>
    </row>
    <row r="83" spans="1:5" ht="12.75" customHeight="1" x14ac:dyDescent="0.2">
      <c r="A83" s="1" t="s">
        <v>60</v>
      </c>
      <c r="B83" s="2">
        <v>-245.86201335000001</v>
      </c>
      <c r="C83" s="2">
        <v>1116.4997019500001</v>
      </c>
      <c r="D83" s="2">
        <f t="shared" si="2"/>
        <v>1362.3617153000002</v>
      </c>
      <c r="E83" s="30">
        <f t="shared" si="3"/>
        <v>-554.11639103458924</v>
      </c>
    </row>
    <row r="84" spans="1:5" ht="12.75" customHeight="1" x14ac:dyDescent="0.2">
      <c r="A84" s="1" t="s">
        <v>71</v>
      </c>
      <c r="B84" s="2">
        <v>0</v>
      </c>
      <c r="C84" s="2">
        <v>0</v>
      </c>
      <c r="D84" s="2">
        <f t="shared" si="2"/>
        <v>0</v>
      </c>
      <c r="E84" s="30">
        <f t="shared" si="3"/>
        <v>0</v>
      </c>
    </row>
    <row r="85" spans="1:5" ht="12.75" customHeight="1" x14ac:dyDescent="0.2">
      <c r="A85" s="1" t="s">
        <v>70</v>
      </c>
      <c r="B85" s="2">
        <v>0</v>
      </c>
      <c r="C85" s="2">
        <v>0</v>
      </c>
      <c r="D85" s="2">
        <f t="shared" si="2"/>
        <v>0</v>
      </c>
      <c r="E85" s="30">
        <f t="shared" si="3"/>
        <v>0</v>
      </c>
    </row>
    <row r="86" spans="1:5" ht="12.75" customHeight="1" x14ac:dyDescent="0.2">
      <c r="A86" s="4" t="s">
        <v>61</v>
      </c>
      <c r="B86" s="2">
        <f>B87+B88+B89</f>
        <v>2063.2168646499999</v>
      </c>
      <c r="C86" s="2">
        <f>C87+C88+C89</f>
        <v>315.31683312999996</v>
      </c>
      <c r="D86" s="2">
        <f t="shared" si="2"/>
        <v>-1747.9000315200001</v>
      </c>
      <c r="E86" s="32">
        <f t="shared" si="3"/>
        <v>-84.717222967083018</v>
      </c>
    </row>
    <row r="87" spans="1:5" ht="12.75" customHeight="1" x14ac:dyDescent="0.2">
      <c r="A87" s="1" t="s">
        <v>62</v>
      </c>
      <c r="B87" s="2">
        <v>-179.13649107999998</v>
      </c>
      <c r="C87" s="2">
        <v>-60.818005429999999</v>
      </c>
      <c r="D87" s="2">
        <f t="shared" si="2"/>
        <v>118.31848564999999</v>
      </c>
      <c r="E87" s="30">
        <f t="shared" si="3"/>
        <v>-66.049348704257312</v>
      </c>
    </row>
    <row r="88" spans="1:5" ht="12.75" customHeight="1" x14ac:dyDescent="0.2">
      <c r="A88" s="1" t="s">
        <v>72</v>
      </c>
      <c r="B88" s="2">
        <v>1404.1261325199998</v>
      </c>
      <c r="C88" s="2">
        <v>-350.55246239999997</v>
      </c>
      <c r="D88" s="2">
        <f t="shared" si="2"/>
        <v>-1754.6785949199998</v>
      </c>
      <c r="E88" s="30">
        <f t="shared" si="3"/>
        <v>-124.96588121829623</v>
      </c>
    </row>
    <row r="89" spans="1:5" ht="12.75" customHeight="1" x14ac:dyDescent="0.2">
      <c r="A89" s="1" t="s">
        <v>73</v>
      </c>
      <c r="B89" s="2">
        <v>838.22722321000003</v>
      </c>
      <c r="C89" s="2">
        <v>726.6873009599999</v>
      </c>
      <c r="D89" s="2">
        <f t="shared" si="2"/>
        <v>-111.53992225000013</v>
      </c>
      <c r="E89" s="30">
        <f t="shared" si="3"/>
        <v>-13.306645162734853</v>
      </c>
    </row>
    <row r="90" spans="1:5" ht="12.75" customHeight="1" x14ac:dyDescent="0.2">
      <c r="A90" s="1" t="s">
        <v>63</v>
      </c>
      <c r="B90" s="5">
        <f>B91+B92</f>
        <v>189.11314324000068</v>
      </c>
      <c r="C90" s="5">
        <f>C91+C92</f>
        <v>-4785.9707852399997</v>
      </c>
      <c r="D90" s="5">
        <f t="shared" si="2"/>
        <v>-4975.0839284800004</v>
      </c>
      <c r="E90" s="31">
        <f t="shared" si="3"/>
        <v>-2630.7446659940474</v>
      </c>
    </row>
    <row r="91" spans="1:5" ht="12.75" customHeight="1" x14ac:dyDescent="0.2">
      <c r="A91" s="1" t="s">
        <v>74</v>
      </c>
      <c r="B91" s="2">
        <v>-2928.5777856499999</v>
      </c>
      <c r="C91" s="2">
        <v>-5326.8859828599998</v>
      </c>
      <c r="D91" s="2">
        <f t="shared" si="2"/>
        <v>-2398.3081972099999</v>
      </c>
      <c r="E91" s="30">
        <f t="shared" si="3"/>
        <v>81.893272869912636</v>
      </c>
    </row>
    <row r="92" spans="1:5" ht="12.75" customHeight="1" x14ac:dyDescent="0.2">
      <c r="A92" s="1" t="s">
        <v>75</v>
      </c>
      <c r="B92" s="2">
        <v>3117.6909288900006</v>
      </c>
      <c r="C92" s="2">
        <v>540.91519762000007</v>
      </c>
      <c r="D92" s="2">
        <f t="shared" si="2"/>
        <v>-2576.7757312700005</v>
      </c>
      <c r="E92" s="30">
        <f t="shared" si="3"/>
        <v>-82.650134026833015</v>
      </c>
    </row>
    <row r="93" spans="1:5" ht="12.75" customHeight="1" x14ac:dyDescent="0.2">
      <c r="A93" s="1" t="s">
        <v>64</v>
      </c>
      <c r="B93" s="5">
        <f>B94+B99</f>
        <v>-325.53609793000101</v>
      </c>
      <c r="C93" s="5">
        <f>C94+C99</f>
        <v>3036.0854365500008</v>
      </c>
      <c r="D93" s="5">
        <f t="shared" si="2"/>
        <v>3361.6215344800021</v>
      </c>
      <c r="E93" s="31">
        <f t="shared" si="3"/>
        <v>-1032.6417118886891</v>
      </c>
    </row>
    <row r="94" spans="1:5" ht="12.75" customHeight="1" x14ac:dyDescent="0.2">
      <c r="A94" s="1" t="s">
        <v>76</v>
      </c>
      <c r="B94" s="2">
        <f>B95+B96+B97+B98</f>
        <v>-1809.8438225700006</v>
      </c>
      <c r="C94" s="2">
        <f>C95+C96+C97+C98</f>
        <v>-4565.2360620499994</v>
      </c>
      <c r="D94" s="2">
        <f t="shared" si="2"/>
        <v>-2755.3922394799988</v>
      </c>
      <c r="E94" s="30">
        <f t="shared" si="3"/>
        <v>152.24475201220997</v>
      </c>
    </row>
    <row r="95" spans="1:5" ht="12.75" customHeight="1" x14ac:dyDescent="0.2">
      <c r="A95" s="1" t="s">
        <v>77</v>
      </c>
      <c r="B95" s="2">
        <v>-507.84763620000001</v>
      </c>
      <c r="C95" s="2">
        <v>-517.99409620000006</v>
      </c>
      <c r="D95" s="2">
        <f t="shared" si="2"/>
        <v>-10.146460000000047</v>
      </c>
      <c r="E95" s="30">
        <f t="shared" si="3"/>
        <v>1.9979338834618829</v>
      </c>
    </row>
    <row r="96" spans="1:5" ht="12.75" customHeight="1" x14ac:dyDescent="0.2">
      <c r="A96" s="1" t="s">
        <v>78</v>
      </c>
      <c r="B96" s="2">
        <v>-3727.7041552800001</v>
      </c>
      <c r="C96" s="2">
        <v>-3646.4400208799998</v>
      </c>
      <c r="D96" s="2">
        <f t="shared" si="2"/>
        <v>81.26413440000033</v>
      </c>
      <c r="E96" s="30">
        <f t="shared" si="3"/>
        <v>-2.1800049310484013</v>
      </c>
    </row>
    <row r="97" spans="1:5" ht="12.75" customHeight="1" x14ac:dyDescent="0.2">
      <c r="A97" s="1" t="s">
        <v>79</v>
      </c>
      <c r="B97" s="2">
        <v>2487.0731948599996</v>
      </c>
      <c r="C97" s="2">
        <v>-204.03604130999997</v>
      </c>
      <c r="D97" s="2">
        <f t="shared" si="2"/>
        <v>-2691.1092361699993</v>
      </c>
      <c r="E97" s="30">
        <f t="shared" si="3"/>
        <v>-108.20386154021034</v>
      </c>
    </row>
    <row r="98" spans="1:5" ht="12.75" customHeight="1" x14ac:dyDescent="0.2">
      <c r="A98" s="1" t="s">
        <v>80</v>
      </c>
      <c r="B98" s="2">
        <v>-61.365225949999981</v>
      </c>
      <c r="C98" s="2">
        <v>-196.76590365999999</v>
      </c>
      <c r="D98" s="2">
        <f t="shared" si="2"/>
        <v>-135.40067771000002</v>
      </c>
      <c r="E98" s="30">
        <f t="shared" si="3"/>
        <v>220.64724054030808</v>
      </c>
    </row>
    <row r="99" spans="1:5" ht="12.75" customHeight="1" x14ac:dyDescent="0.2">
      <c r="A99" s="1" t="s">
        <v>65</v>
      </c>
      <c r="B99" s="2">
        <f>B100+B101+B102+B103</f>
        <v>1484.3077246399996</v>
      </c>
      <c r="C99" s="2">
        <f>C100+C101+C102+C103</f>
        <v>7601.3214986000003</v>
      </c>
      <c r="D99" s="2">
        <f t="shared" si="2"/>
        <v>6117.0137739600004</v>
      </c>
      <c r="E99" s="30">
        <f t="shared" si="3"/>
        <v>412.11223740303626</v>
      </c>
    </row>
    <row r="100" spans="1:5" ht="12.75" customHeight="1" x14ac:dyDescent="0.2">
      <c r="A100" s="1" t="s">
        <v>81</v>
      </c>
      <c r="B100" s="2">
        <v>374.84623134000003</v>
      </c>
      <c r="C100" s="2">
        <v>618.40788256999997</v>
      </c>
      <c r="D100" s="2">
        <f t="shared" si="2"/>
        <v>243.56165122999994</v>
      </c>
      <c r="E100" s="30">
        <f t="shared" si="3"/>
        <v>64.976417225622328</v>
      </c>
    </row>
    <row r="101" spans="1:5" ht="12.75" customHeight="1" x14ac:dyDescent="0.2">
      <c r="A101" s="1" t="s">
        <v>82</v>
      </c>
      <c r="B101" s="2">
        <v>-462.48725972000005</v>
      </c>
      <c r="C101" s="2">
        <v>2588.2708030600002</v>
      </c>
      <c r="D101" s="2">
        <f t="shared" si="2"/>
        <v>3050.7580627800003</v>
      </c>
      <c r="E101" s="30">
        <f t="shared" si="3"/>
        <v>-659.6415357748441</v>
      </c>
    </row>
    <row r="102" spans="1:5" ht="12.75" customHeight="1" x14ac:dyDescent="0.2">
      <c r="A102" s="1" t="s">
        <v>83</v>
      </c>
      <c r="B102" s="2">
        <v>1442.3523377899996</v>
      </c>
      <c r="C102" s="2">
        <v>4266.6150291700005</v>
      </c>
      <c r="D102" s="2">
        <f t="shared" si="2"/>
        <v>2824.2626913800009</v>
      </c>
      <c r="E102" s="30">
        <f t="shared" si="3"/>
        <v>195.80948547616259</v>
      </c>
    </row>
    <row r="103" spans="1:5" ht="12.75" customHeight="1" x14ac:dyDescent="0.2">
      <c r="A103" s="1" t="s">
        <v>84</v>
      </c>
      <c r="B103" s="2">
        <v>129.59641522999999</v>
      </c>
      <c r="C103" s="2">
        <v>128.02778380000001</v>
      </c>
      <c r="D103" s="2">
        <f t="shared" si="2"/>
        <v>-1.5686314299999822</v>
      </c>
      <c r="E103" s="30">
        <f t="shared" si="3"/>
        <v>-1.21039723762118</v>
      </c>
    </row>
    <row r="104" spans="1:5" ht="12.75" customHeight="1" x14ac:dyDescent="0.2">
      <c r="A104" s="1" t="s">
        <v>66</v>
      </c>
      <c r="B104" s="5">
        <v>1313.3807586500004</v>
      </c>
      <c r="C104" s="5">
        <v>2558.7541926399999</v>
      </c>
      <c r="D104" s="5">
        <f t="shared" si="2"/>
        <v>1245.3734339899995</v>
      </c>
      <c r="E104" s="31">
        <f t="shared" si="3"/>
        <v>94.821964292372883</v>
      </c>
    </row>
    <row r="105" spans="1:5" ht="14.1" customHeight="1" x14ac:dyDescent="0.2">
      <c r="A105" s="1" t="s">
        <v>85</v>
      </c>
      <c r="B105" s="3">
        <f>-B15-B78</f>
        <v>-3119.2105804490034</v>
      </c>
      <c r="C105" s="3">
        <f>-C15-C78</f>
        <v>-2436.3531806130036</v>
      </c>
      <c r="D105" s="3">
        <f t="shared" si="2"/>
        <v>682.85739983599979</v>
      </c>
      <c r="E105" s="29">
        <f t="shared" si="3"/>
        <v>-21.891994215334577</v>
      </c>
    </row>
    <row r="106" spans="1:5" ht="6" customHeight="1" x14ac:dyDescent="0.2">
      <c r="A106" s="8"/>
      <c r="B106" s="9"/>
      <c r="C106" s="9"/>
      <c r="D106" s="9"/>
      <c r="E106" s="10"/>
    </row>
    <row r="107" spans="1:5" ht="6" customHeight="1" x14ac:dyDescent="0.2">
      <c r="A107" s="6"/>
    </row>
    <row r="108" spans="1:5" ht="12.75" customHeight="1" x14ac:dyDescent="0.2">
      <c r="A108" s="11" t="s">
        <v>90</v>
      </c>
    </row>
    <row r="109" spans="1:5" ht="12.75" customHeight="1" x14ac:dyDescent="0.2">
      <c r="A109" s="11" t="s">
        <v>68</v>
      </c>
    </row>
    <row r="110" spans="1:5" ht="12.75" customHeight="1" x14ac:dyDescent="0.2">
      <c r="A110" s="12" t="s">
        <v>7</v>
      </c>
    </row>
    <row r="111" spans="1:5" ht="12.75" customHeight="1" x14ac:dyDescent="0.2">
      <c r="A111" s="13" t="s">
        <v>8</v>
      </c>
    </row>
    <row r="112" spans="1:5" ht="12.75" customHeight="1" x14ac:dyDescent="0.2">
      <c r="A112" s="14" t="s">
        <v>12</v>
      </c>
    </row>
  </sheetData>
  <mergeCells count="10">
    <mergeCell ref="B9:C9"/>
    <mergeCell ref="D9:E9"/>
    <mergeCell ref="B10:C10"/>
    <mergeCell ref="D12:E13"/>
    <mergeCell ref="A1:E1"/>
    <mergeCell ref="A2:E2"/>
    <mergeCell ref="A3:E3"/>
    <mergeCell ref="A5:E5"/>
    <mergeCell ref="A6:E6"/>
    <mergeCell ref="A7:E7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2025-12-30T17:32:28Z</cp:lastPrinted>
  <dcterms:created xsi:type="dcterms:W3CDTF">2018-11-21T20:09:16Z</dcterms:created>
  <dcterms:modified xsi:type="dcterms:W3CDTF">2025-12-30T17:35:41Z</dcterms:modified>
</cp:coreProperties>
</file>